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<sst xmlns="http://schemas.openxmlformats.org/spreadsheetml/2006/main" count="519" uniqueCount="500">
  <si>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</si>
  <si>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</si>
  <si>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</si>
  <si>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</si>
  <si>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</si>
  <si>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</si>
  <si>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</si>
  <si>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</si>
  <si>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</si>
  <si>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</si>
  <si>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</si>
  <si>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</si>
  <si>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</si>
  <si>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</si>
  <si>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</si>
  <si>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</si>
  <si>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</si>
  <si>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</si>
  <si>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</si>
  <si>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</si>
  <si>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</si>
  <si>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</si>
  <si>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</si>
  <si>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</si>
  <si>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</si>
  <si>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</si>
  <si>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</si>
  <si>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</si>
  <si>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</si>
  <si>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</si>
  <si>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</si>
  <si>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</si>
  <si>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</si>
  <si>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</si>
  <si>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</si>
  <si>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</si>
  <si>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</si>
  <si>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</si>
  <si>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</si>
  <si>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</si>
  <si>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</si>
  <si>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</si>
  <si>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</si>
  <si>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</si>
  <si>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</si>
  <si>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</si>
  <si>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</si>
  <si>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</si>
  <si>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</si>
  <si>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</si>
  <si>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</si>
  <si>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</si>
  <si>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</si>
  <si>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</si>
  <si>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</si>
  <si>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</si>
  <si>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</si>
  <si>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</si>
  <si>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</si>
  <si>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</si>
  <si>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</si>
  <si>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</si>
  <si>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</si>
  <si>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</si>
  <si>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</si>
  <si>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</si>
  <si>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</si>
  <si>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</si>
  <si>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</si>
  <si>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</si>
  <si>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</si>
  <si>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</si>
  <si>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</si>
  <si>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</si>
  <si>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</si>
  <si>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</si>
  <si>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</si>
  <si>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</si>
  <si>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</si>
  <si>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</si>
  <si>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</si>
  <si>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</si>
  <si>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</si>
  <si>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</si>
  <si>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</si>
  <si>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</si>
  <si>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</si>
  <si>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</si>
  <si>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</si>
  <si>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</si>
  <si>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</si>
  <si>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</si>
  <si>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</si>
  <si>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</si>
  <si>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</si>
  <si>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</si>
  <si>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</si>
  <si>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</si>
  <si>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</si>
  <si>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</si>
  <si>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</si>
  <si>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</si>
  <si>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</si>
  <si>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</si>
  <si>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</si>
  <si>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</si>
  <si>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</si>
  <si>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</si>
  <si>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</si>
  <si>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</si>
  <si>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</si>
  <si>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</si>
  <si>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</si>
  <si>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</si>
  <si>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</si>
  <si>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</si>
  <si>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</si>
  <si>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</si>
  <si>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</si>
  <si>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</si>
  <si>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</si>
  <si>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</si>
  <si>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</si>
  <si>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</si>
  <si>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</si>
  <si>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</si>
  <si>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</si>
  <si>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</si>
  <si>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</si>
  <si>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</si>
  <si>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</si>
  <si>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</si>
  <si>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</si>
  <si>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</si>
  <si>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</si>
  <si>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</si>
  <si>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</si>
  <si>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</si>
  <si>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</si>
  <si>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</si>
  <si>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</si>
  <si>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</si>
  <si>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</si>
  <si>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</si>
  <si>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</si>
  <si>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</si>
  <si>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</si>
  <si>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</si>
  <si>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</si>
  <si>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</si>
  <si>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</si>
  <si>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</si>
  <si>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</si>
  <si>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</si>
  <si>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</si>
  <si>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</si>
  <si>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</si>
  <si>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</si>
  <si>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</si>
  <si>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</si>
  <si>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</si>
  <si>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</si>
  <si>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</si>
  <si>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</si>
  <si>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</si>
  <si>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</si>
  <si>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</si>
  <si>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</si>
  <si>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</si>
  <si>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</si>
  <si>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</si>
  <si>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</si>
  <si>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</si>
  <si>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</si>
  <si>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</si>
  <si>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</si>
  <si>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</si>
  <si>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</si>
  <si>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</si>
  <si>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</si>
  <si>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</si>
  <si>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</si>
  <si>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</si>
  <si>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</si>
  <si>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</si>
  <si>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</si>
  <si>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</si>
  <si>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</si>
  <si>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</si>
  <si>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</si>
  <si>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</si>
  <si>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</si>
  <si>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</si>
  <si>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</si>
  <si>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</si>
  <si>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</si>
  <si>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</si>
  <si>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</si>
  <si>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</si>
  <si>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</si>
  <si>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</si>
  <si>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</si>
  <si>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</si>
  <si>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</si>
  <si>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</si>
  <si>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</si>
  <si>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</si>
  <si>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</si>
  <si>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</si>
  <si>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</si>
  <si>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</si>
  <si>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</si>
  <si>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</si>
  <si>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</si>
  <si>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</si>
  <si>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</si>
  <si>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</si>
  <si>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</si>
  <si>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</si>
  <si>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</si>
  <si>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</si>
  <si>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</si>
  <si>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</si>
  <si>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</si>
  <si>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</si>
  <si>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</si>
  <si>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</si>
  <si>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</si>
  <si>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</si>
  <si>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</si>
  <si>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</si>
  <si>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</si>
  <si>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</si>
  <si>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</si>
  <si>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</si>
  <si>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</si>
  <si>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</si>
  <si>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</si>
  <si>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</si>
  <si>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</si>
  <si>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</si>
  <si>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</si>
  <si>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</si>
  <si>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</si>
  <si>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</si>
  <si>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</si>
  <si>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</si>
  <si>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</si>
  <si>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</si>
  <si>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</si>
  <si>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</si>
  <si>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</si>
  <si>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</si>
  <si>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</si>
  <si>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</si>
  <si>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</si>
  <si>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</si>
  <si>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</si>
  <si>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</si>
  <si>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</si>
  <si>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</si>
  <si>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</si>
  <si>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</si>
  <si>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</si>
  <si>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</si>
  <si>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</si>
  <si>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</si>
  <si>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</si>
  <si>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</si>
  <si>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</si>
  <si>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</si>
  <si>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</si>
  <si>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</si>
  <si>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</si>
  <si>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</si>
  <si>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</si>
  <si>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</si>
  <si>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</si>
  <si>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</si>
  <si>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</si>
  <si>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</si>
  <si>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</si>
  <si>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</si>
  <si>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</si>
  <si>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</si>
  <si>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</si>
  <si>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</si>
  <si>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</si>
  <si>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</si>
  <si>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</si>
  <si>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</si>
  <si>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</si>
  <si>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</si>
  <si>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</si>
  <si>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</si>
  <si>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</si>
  <si>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</si>
  <si>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</si>
  <si>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</si>
  <si>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</si>
  <si>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</si>
  <si>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</si>
  <si>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</si>
  <si>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</si>
  <si>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</si>
  <si>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</si>
  <si>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</si>
  <si>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</si>
  <si>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</si>
  <si>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</si>
  <si>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</si>
  <si>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</si>
  <si>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</si>
  <si>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</si>
  <si>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</si>
  <si>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</si>
  <si>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</si>
  <si>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</si>
  <si>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</si>
  <si>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</si>
  <si>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</si>
  <si>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</si>
  <si>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</si>
  <si>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</si>
  <si>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</si>
  <si>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</si>
  <si>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</si>
  <si>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</si>
  <si>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</si>
  <si>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</si>
  <si>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</si>
  <si>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</si>
  <si>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</si>
  <si>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</si>
  <si>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</si>
  <si>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</si>
  <si>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</si>
  <si>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</si>
  <si>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</si>
  <si>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</si>
  <si>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</si>
  <si>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</si>
  <si>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</si>
  <si>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</si>
  <si>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</si>
  <si>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</si>
  <si>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</si>
  <si>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</si>
  <si>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</si>
  <si>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</si>
  <si>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</si>
  <si>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</si>
  <si>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</si>
  <si>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</si>
  <si>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</si>
  <si>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</si>
  <si>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</si>
  <si>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</si>
  <si>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</si>
  <si>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</si>
  <si>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</si>
  <si>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</si>
  <si>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</si>
  <si>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</si>
  <si>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</si>
  <si>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</si>
  <si>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</si>
  <si>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</si>
  <si>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</si>
  <si>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</si>
  <si>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</si>
  <si>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</si>
  <si>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</si>
  <si>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</si>
  <si>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</si>
  <si>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</si>
  <si>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</si>
  <si>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</si>
  <si>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</si>
  <si>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</si>
  <si>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</si>
  <si>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</si>
  <si>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</si>
  <si>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</si>
  <si>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</si>
  <si>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</si>
  <si>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</si>
  <si>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</si>
  <si>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</si>
  <si>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</si>
  <si>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</si>
  <si>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</si>
  <si>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</si>
  <si>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</si>
  <si>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</si>
  <si>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</si>
  <si>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</si>
  <si>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</si>
  <si>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</si>
  <si>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</si>
  <si>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</si>
  <si>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</si>
  <si>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</si>
  <si>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</si>
  <si>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</si>
  <si>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</si>
  <si>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</si>
  <si>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</si>
  <si>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</si>
  <si>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</si>
  <si>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</si>
  <si>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</si>
  <si>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</si>
  <si>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</si>
  <si>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</si>
  <si>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</si>
  <si>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</si>
  <si>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</si>
  <si>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</si>
  <si>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</si>
  <si>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</si>
  <si>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</si>
  <si>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</si>
  <si>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</si>
  <si>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</si>
  <si>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</si>
  <si>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</si>
  <si>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</si>
  <si>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</si>
  <si>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</si>
  <si>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</si>
  <si>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</si>
  <si>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</si>
  <si>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</si>
  <si>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</si>
  <si>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</si>
  <si>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</si>
  <si>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</si>
  <si>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</si>
  <si>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</si>
  <si>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</si>
  <si>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</si>
  <si>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</si>
  <si>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</si>
  <si>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</si>
  <si>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</si>
  <si>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</si>
  <si>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</si>
  <si>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</si>
  <si>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</si>
  <si>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</si>
  <si>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</si>
  <si>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</si>
  <si>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</si>
  <si>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</si>
  <si>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</si>
  <si>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</si>
  <si>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</si>
  <si>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</si>
  <si>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</si>
  <si>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</si>
  <si>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</si>
  <si>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</si>
  <si>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</si>
  <si>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</si>
  <si>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</si>
  <si>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</si>
  <si>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</si>
  <si>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</si>
  <si>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</si>
  <si>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</si>
  <si>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</si>
  <si>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</si>
  <si>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</si>
  <si>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</si>
  <si>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</si>
  <si>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</si>
  <si>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</si>
  <si>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</si>
  <si>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</si>
  <si>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</si>
  <si>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</si>
  <si>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</si>
  <si>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</si>
  <si>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</si>
  <si>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</si>
  <si>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</si>
  <si>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</si>
  <si>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</si>
  <si>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</si>
  <si>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</si>
  <si>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</si>
  <si>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</si>
  <si>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</si>
  <si>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</si>
  <si>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</si>
  <si>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</si>
  <si>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</si>
  <si>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.</t>
  </si>
  <si>
    <t>Company: Quang Ninh Clean Water Joint Stock Company (NQN)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</si>
</sst>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D2" sqref="D1:D16384"/>
    </sheetView>
  </sheetViews>
  <sheetFormatPr defaultColWidth="9.140625" defaultRowHeight="12"/>
  <cols>
    <col min="1" max="1" width="45.421875" style="0" hidden="1" customWidth="1"/>
    <col min="2" max="2" width="59.421875" style="0" customWidth="1"/>
    <col min="3" max="3" width="10.28125" style="0" hidden="1" customWidth="1"/>
    <col min="4" max="4" width="14.71093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99564744840</v>
      </c>
      <c r="F10" s="24">
        <v>96307178289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28083013360</v>
      </c>
      <c r="F11" s="20">
        <f>F12+F13</f>
        <v>38073735168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27246651180</v>
      </c>
      <c r="F12" s="21">
        <v>24431640948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836362180</v>
      </c>
      <c r="F13" s="21">
        <v>13642094220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0</v>
      </c>
      <c r="F14" s="20">
        <f>F15+F16+F17</f>
        <v>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29583060510</v>
      </c>
      <c r="F18" s="20">
        <f>F19+F22+F23+F24+F25+F26+F27+F28</f>
        <v>22258924987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22478387462</v>
      </c>
      <c r="F19" s="21">
        <v>15957102118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4810201140</v>
      </c>
      <c r="F22" s="21">
        <v>5071599094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3059251324</v>
      </c>
      <c r="F26" s="21">
        <v>1773563482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-764779416</v>
      </c>
      <c r="F27" s="21">
        <v>-543339707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35147228271</v>
      </c>
      <c r="F29" s="20">
        <f>F30+F31</f>
        <v>28408861581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36822132572</v>
      </c>
      <c r="F30" s="21">
        <v>28408861581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>
        <v>-1674904301</v>
      </c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6751442488</v>
      </c>
      <c r="F32" s="20">
        <f>F33+F36+F37+F38+F39</f>
        <v>7565656553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/>
      <c r="F33" s="21"/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6751442488</v>
      </c>
      <c r="F36" s="21">
        <v>7565656553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/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904515533439</v>
      </c>
      <c r="F43" s="20">
        <f>F44+F54+F64+F67+F70+F76</f>
        <v>916666983150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0</v>
      </c>
      <c r="F44" s="20">
        <f>F45+F46+F47+F48+F49+F50+F53</f>
        <v>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766850508833</v>
      </c>
      <c r="F54" s="20">
        <f>F55+F58+F61</f>
        <v>795419121894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765102961768</v>
      </c>
      <c r="F55" s="20">
        <f>F56+F57</f>
        <v>793124545054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1809397090218</v>
      </c>
      <c r="F56" s="21">
        <v>1732486244998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-1044294128450</v>
      </c>
      <c r="F57" s="21">
        <v>-939361699944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1747547065</v>
      </c>
      <c r="F61" s="20">
        <f>F62+F63</f>
        <v>2294576840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4970450747</v>
      </c>
      <c r="F62" s="21">
        <v>4970450747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-3222903682</v>
      </c>
      <c r="F63" s="21">
        <v>-2675873907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122681893317</v>
      </c>
      <c r="F67" s="20">
        <f>F68+F69</f>
        <v>112415628922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>
        <v>61405050177</v>
      </c>
      <c r="F68" s="21">
        <v>61405050177</v>
      </c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61276843140</v>
      </c>
      <c r="F69" s="21">
        <v>51010578745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4928655000</v>
      </c>
      <c r="F70" s="20">
        <f>F71+F72+F73+F74+F75</f>
        <v>3870255000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>
        <v>4928655000</v>
      </c>
      <c r="F71" s="21">
        <v>3870255000</v>
      </c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10054476289</v>
      </c>
      <c r="F76" s="20">
        <f>F77+F78+F79+F80</f>
        <v>4961977334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10054476289</v>
      </c>
      <c r="F77" s="21">
        <v>4961977334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1004080278279</v>
      </c>
      <c r="F81" s="20">
        <f>F10+F43</f>
        <v>1012974161439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429845138660</v>
      </c>
      <c r="F83" s="20">
        <f>F84+F106</f>
        <v>444492186097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158735947292</v>
      </c>
      <c r="F84" s="20">
        <f>F85+F88+F89+F90+F91+F92+F93+F94+F95+F97+F98+F99+F100+F101+F102</f>
        <v>216860255485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35117594050</v>
      </c>
      <c r="F85" s="21">
        <v>102910546563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2052110055</v>
      </c>
      <c r="F88" s="21">
        <v>1839714858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11874625645</v>
      </c>
      <c r="F89" s="21">
        <v>13294379836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40344756011</v>
      </c>
      <c r="F90" s="21">
        <v>63471191526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7199068243</v>
      </c>
      <c r="F91" s="21">
        <v>1798815751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28624147115</v>
      </c>
      <c r="F95" s="21">
        <v>7293395395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26917400818</v>
      </c>
      <c r="F97" s="21">
        <v>24385123552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6606245355</v>
      </c>
      <c r="F99" s="21">
        <v>1867088004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271109191368</v>
      </c>
      <c r="F106" s="20">
        <f>SUM(F107:F119)</f>
        <v>227631930612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271109191368</v>
      </c>
      <c r="F114" s="21">
        <v>227631930612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574235139619</v>
      </c>
      <c r="F120" s="20">
        <f>F121+F139</f>
        <v>568481975342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574235139619</v>
      </c>
      <c r="F121" s="20">
        <f>F122+F125+F126+F127+F128+F129+F130+F131+F132+F133+F134+F137+F138</f>
        <v>568481975342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402951789959</v>
      </c>
      <c r="F122" s="20">
        <f>F123+F124</f>
        <v>402951789959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397613389959</v>
      </c>
      <c r="F123" s="21">
        <v>397613389959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>
        <v>5338400000</v>
      </c>
      <c r="F124" s="21">
        <v>5338400000</v>
      </c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>
        <v>105364150434</v>
      </c>
      <c r="F127" s="21">
        <v>105364150434</v>
      </c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32215918458</v>
      </c>
      <c r="F131" s="21">
        <v>20237297104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25406064768</v>
      </c>
      <c r="F134" s="20">
        <f>F135+F136</f>
        <v>39928737845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/>
      <c r="F135" s="21"/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25406064768</v>
      </c>
      <c r="F136" s="21">
        <v>39928737845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8297216000</v>
      </c>
      <c r="F137" s="21"/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1004080278279</v>
      </c>
      <c r="F147" s="20">
        <f>F83+F120</f>
        <v>1012974161439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D2" sqref="D1:D16384"/>
    </sheetView>
  </sheetViews>
  <sheetFormatPr defaultColWidth="18.7109375" defaultRowHeight="12"/>
  <cols>
    <col min="1" max="1" width="27.28125" style="0" hidden="1" customWidth="1"/>
    <col min="2" max="2" width="50.28125" style="0" customWidth="1"/>
    <col min="3" max="3" width="13.8515625" style="0" hidden="1" customWidth="1"/>
    <col min="4" max="4" width="11.00390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499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141093464447</v>
      </c>
      <c r="F9" s="21">
        <v>133854547279</v>
      </c>
      <c r="G9" s="21">
        <v>402560786162</v>
      </c>
      <c r="H9" s="21">
        <v>386709106125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141093464447</v>
      </c>
      <c r="F11" s="20">
        <f>F9-F10</f>
        <v>133854547279</v>
      </c>
      <c r="G11" s="20">
        <f>G9-G10</f>
        <v>402560786162</v>
      </c>
      <c r="H11" s="20">
        <f>H9-H10</f>
        <v>386709106125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107519796549</v>
      </c>
      <c r="F12" s="21">
        <v>104720508074</v>
      </c>
      <c r="G12" s="21">
        <v>324728911154</v>
      </c>
      <c r="H12" s="21">
        <v>314065955697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33573667898</v>
      </c>
      <c r="F13" s="20">
        <f>F11-F12</f>
        <v>29134039205</v>
      </c>
      <c r="G13" s="20">
        <f>G11-G12</f>
        <v>77831875008</v>
      </c>
      <c r="H13" s="20">
        <f>H11-H12</f>
        <v>72643150428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8508567</v>
      </c>
      <c r="F14" s="21">
        <v>975035216</v>
      </c>
      <c r="G14" s="21">
        <v>36209293</v>
      </c>
      <c r="H14" s="21">
        <v>2024152445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5165431768</v>
      </c>
      <c r="F15" s="21">
        <v>85635513</v>
      </c>
      <c r="G15" s="21">
        <v>16319864030</v>
      </c>
      <c r="H15" s="21">
        <v>14689730715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5165431768</v>
      </c>
      <c r="F16" s="21">
        <v>85635513</v>
      </c>
      <c r="G16" s="21">
        <v>16319864030</v>
      </c>
      <c r="H16" s="21">
        <v>14689730715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189294210</v>
      </c>
      <c r="F18" s="21">
        <v>90976334</v>
      </c>
      <c r="G18" s="21">
        <v>488598494</v>
      </c>
      <c r="H18" s="21">
        <v>293731863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10019994795</v>
      </c>
      <c r="F19" s="21">
        <v>9534695701</v>
      </c>
      <c r="G19" s="21">
        <v>32806384527</v>
      </c>
      <c r="H19" s="21">
        <v>25352851277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18207455692</v>
      </c>
      <c r="F20" s="20">
        <f>F13+F14-F15+F17-F18-F19</f>
        <v>20397766873</v>
      </c>
      <c r="G20" s="20">
        <f>G13+G14-G15+G17-G18-G19</f>
        <v>28253237250</v>
      </c>
      <c r="H20" s="20">
        <f>H13+H14-H15+H17-H18-H19</f>
        <v>34330989018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682909729</v>
      </c>
      <c r="F21" s="21">
        <v>795706734</v>
      </c>
      <c r="G21" s="21">
        <v>5141411368</v>
      </c>
      <c r="H21" s="21">
        <v>810252190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1180683106</v>
      </c>
      <c r="F22" s="21">
        <v>225715756</v>
      </c>
      <c r="G22" s="21">
        <v>1507040566</v>
      </c>
      <c r="H22" s="21">
        <v>566254446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-497773377</v>
      </c>
      <c r="F23" s="20">
        <f>F21-F22</f>
        <v>569990978</v>
      </c>
      <c r="G23" s="20">
        <f>G21-G22</f>
        <v>3634370802</v>
      </c>
      <c r="H23" s="20">
        <f>H21-H22</f>
        <v>243997744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17709682315</v>
      </c>
      <c r="F24" s="20">
        <f>F20+F23</f>
        <v>20967757851</v>
      </c>
      <c r="G24" s="20">
        <f>G20+G23</f>
        <v>31887608052</v>
      </c>
      <c r="H24" s="20">
        <f>H20+H23</f>
        <v>34574986762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3541936463</v>
      </c>
      <c r="F25" s="21">
        <v>4237715868</v>
      </c>
      <c r="G25" s="21">
        <v>6481543284</v>
      </c>
      <c r="H25" s="21">
        <v>6959161650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14167745852</v>
      </c>
      <c r="F27" s="20">
        <f>F24-F25-F26</f>
        <v>16730041983</v>
      </c>
      <c r="G27" s="20">
        <f>G24-G25-G26</f>
        <v>25406064768</v>
      </c>
      <c r="H27" s="20">
        <f>H24-H25-H26</f>
        <v>27615825112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498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2018-11-01T03:45:03Z</dcterms:modified>
  <cp:category/>
  <cp:version/>
  <cp:contentType/>
  <cp:contentStatus/>
</cp:coreProperties>
</file>